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S-projekt\OKO Zlín - Tř. T. Bati\odevzdáno 2020_04_17\soupisy prací\IIE\uznatelné\"/>
    </mc:Choice>
  </mc:AlternateContent>
  <xr:revisionPtr revIDLastSave="0" documentId="8_{CCB858EC-FA0B-497D-A2F9-6B435074E149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a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1a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1a Naklady'!$A$1:$X$41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" l="1"/>
  <c r="I56" i="1"/>
  <c r="G41" i="1"/>
  <c r="F41" i="1"/>
  <c r="G40" i="1"/>
  <c r="F40" i="1"/>
  <c r="G39" i="1"/>
  <c r="F39" i="1"/>
  <c r="G40" i="12"/>
  <c r="BA36" i="12"/>
  <c r="BA35" i="12"/>
  <c r="BA29" i="12"/>
  <c r="BA27" i="12"/>
  <c r="BA16" i="12"/>
  <c r="BA14" i="12"/>
  <c r="BA12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G8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4" i="12"/>
  <c r="I24" i="12"/>
  <c r="I23" i="12" s="1"/>
  <c r="K24" i="12"/>
  <c r="M24" i="12"/>
  <c r="O24" i="12"/>
  <c r="Q24" i="12"/>
  <c r="Q23" i="12" s="1"/>
  <c r="V24" i="12"/>
  <c r="G26" i="12"/>
  <c r="G23" i="12" s="1"/>
  <c r="I26" i="12"/>
  <c r="K26" i="12"/>
  <c r="O26" i="12"/>
  <c r="O23" i="12" s="1"/>
  <c r="Q26" i="12"/>
  <c r="V26" i="12"/>
  <c r="G28" i="12"/>
  <c r="I28" i="12"/>
  <c r="K28" i="12"/>
  <c r="M28" i="12"/>
  <c r="O28" i="12"/>
  <c r="Q28" i="12"/>
  <c r="V28" i="12"/>
  <c r="G30" i="12"/>
  <c r="M30" i="12" s="1"/>
  <c r="I30" i="12"/>
  <c r="K30" i="12"/>
  <c r="K23" i="12" s="1"/>
  <c r="O30" i="12"/>
  <c r="Q30" i="12"/>
  <c r="V30" i="12"/>
  <c r="V23" i="12" s="1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AE40" i="12"/>
  <c r="AF40" i="12"/>
  <c r="I20" i="1"/>
  <c r="I19" i="1"/>
  <c r="I18" i="1"/>
  <c r="I17" i="1"/>
  <c r="I16" i="1"/>
  <c r="I58" i="1"/>
  <c r="J56" i="1" s="1"/>
  <c r="AZ50" i="1"/>
  <c r="AZ49" i="1"/>
  <c r="AZ48" i="1"/>
  <c r="AZ47" i="1"/>
  <c r="AZ46" i="1"/>
  <c r="AZ45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7" i="1" l="1"/>
  <c r="J58" i="1" s="1"/>
  <c r="A23" i="1"/>
  <c r="A24" i="1" s="1"/>
  <c r="G24" i="1" s="1"/>
  <c r="A27" i="1" s="1"/>
  <c r="A29" i="1" s="1"/>
  <c r="G29" i="1" s="1"/>
  <c r="G27" i="1" s="1"/>
  <c r="G28" i="1"/>
  <c r="M26" i="12"/>
  <c r="M23" i="12" s="1"/>
  <c r="M15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41" i="1" l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8D4EFFC7-C16D-43F7-88DD-9BCDB8AB970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708AAA7-1C7B-4DA8-9A31-DA3D549384C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<sst xmlns="http://schemas.openxmlformats.org/spreadsheetml/2006/main" count="306" uniqueCount="164">
  <si>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</si>
  <si>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</si>
  <si>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</si>
  <si>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</si>
  <si>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</si>
  <si>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</si>
  <si>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</si>
  <si>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</si>
  <si>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</si>
  <si>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</si>
  <si>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</si>
  <si>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</si>
  <si>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</si>
  <si>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</si>
  <si>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</si>
  <si>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</si>
  <si>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</si>
  <si>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</si>
  <si>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</si>
  <si>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</si>
  <si>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</si>
  <si>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</si>
  <si>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</si>
  <si>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</si>
  <si>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</si>
  <si>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</si>
  <si>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</si>
  <si>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</si>
  <si>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</si>
  <si>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</si>
  <si>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</si>
  <si>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</si>
  <si>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</si>
  <si>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</si>
  <si>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</si>
  <si>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</si>
  <si>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</si>
  <si>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</si>
  <si>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</si>
  <si>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</si>
  <si>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</si>
  <si>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</si>
  <si>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</si>
  <si>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1a</t>
  </si>
  <si>
    <t>Ostatní a vedlejší náklady - uznatelné IIE</t>
  </si>
  <si>
    <t>SO 00</t>
  </si>
  <si>
    <t>Ostatní a vedlejší náklady</t>
  </si>
  <si>
    <t>Objekt:</t>
  </si>
  <si>
    <t>Rozpočet:</t>
  </si>
  <si>
    <t>19-4180-217</t>
  </si>
  <si>
    <t>"OKO" Zlín - Tř. T. Bati - modernizace objektu č.p. 508 a č.p. 5682</t>
  </si>
  <si>
    <t>OBEK SERVIS a.s.</t>
  </si>
  <si>
    <t>Panelová 289/6</t>
  </si>
  <si>
    <t>Praha-Satalice</t>
  </si>
  <si>
    <t>19015</t>
  </si>
  <si>
    <t>45476781</t>
  </si>
  <si>
    <t>CZ45476781</t>
  </si>
  <si>
    <t>S-projekt plus, a.s.</t>
  </si>
  <si>
    <t>třída Tomáše Bati 508</t>
  </si>
  <si>
    <t>Zlín</t>
  </si>
  <si>
    <t>76273</t>
  </si>
  <si>
    <t>60734485</t>
  </si>
  <si>
    <t>CZ60734485</t>
  </si>
  <si>
    <t>Stavba</t>
  </si>
  <si>
    <t>Celkem za stavbu</t>
  </si>
  <si>
    <t>CZK</t>
  </si>
  <si>
    <t>#POPR</t>
  </si>
  <si>
    <t>Popis rozpočtu: 1a - Ostatní a vedlejší náklady - uznatelné IIE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</si>
  <si>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</si>
  <si>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</si>
  <si>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</si>
  <si>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</si>
  <si>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</si>
  <si>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</si>
  <si>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</si>
  <si>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</si>
  <si>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</si>
  <si>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</si>
  <si>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</si>
  <si>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</si>
  <si>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</si>
  <si>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</si>
  <si>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</si>
  <si>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</si>
  <si>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</si>
  <si>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</si>
  <si>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</si>
  <si>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</si>
  <si>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</si>
  <si>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</si>
  <si>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</si>
  <si>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</si>
  <si>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</si>
  <si>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</si>
  <si>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</si>
  <si>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</si>
  <si>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</si>
  <si>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</si>
  <si>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</si>
  <si>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</si>
  <si>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</si>
  <si>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</si>
  <si>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</si>
  <si>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</si>
  <si>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</si>
  <si>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</si>
  <si>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</si>
  <si>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</si>
  <si>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</si>
  <si>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</si>
  <si>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20/ 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</si>
  <si>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</si>
  <si>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</si>
  <si>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</si>
  <si>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</si>
  <si>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</si>
  <si>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</si>
  <si>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</si>
  <si>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</si>
  <si>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</si>
  <si>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</si>
  <si>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</si>
  <si>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</si>
  <si>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</si>
  <si>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</si>
  <si>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</si>
  <si>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</si>
  <si>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</si>
  <si>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005111020R</t>
  </si>
  <si>
    <t>Vytyčení stavby</t>
  </si>
  <si>
    <t>005111021R</t>
  </si>
  <si>
    <t>Vytyčení inženýrských sítí</t>
  </si>
  <si>
    <t>VNR001</t>
  </si>
  <si>
    <t>Zpracování auditu</t>
  </si>
  <si>
    <t>Vlastní</t>
  </si>
  <si>
    <t>VNR002</t>
  </si>
  <si>
    <t>Projektová dokumentace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</si>
  <si>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</si>
  <si>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</si>
  <si>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</si>
  <si>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</si>
  <si>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</si>
  <si>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</si>
  <si>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</si>
  <si>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</si>
  <si>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</si>
  <si>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004111010R</t>
  </si>
  <si>
    <t xml:space="preserve">Průzkumné práce </t>
  </si>
  <si>
    <t>005211020R</t>
  </si>
  <si>
    <t>Ochrana stávajících inženýrských sítí na staveništ</t>
  </si>
  <si>
    <t>005211030R</t>
  </si>
  <si>
    <t xml:space="preserve">Dočasná dopravní opatření 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</si>
  <si>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</si>
  <si>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</si>
  <si>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</si>
  <si>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</si>
  <si>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</si>
  <si>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</si>
  <si>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005241010R1</t>
  </si>
  <si>
    <t>Vypracování dílenské dokumentace</t>
  </si>
  <si>
    <t>005241020R</t>
  </si>
  <si>
    <t xml:space="preserve">Geodetické zaměření skutečného provedení 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</si>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</sst>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SC+z42eats0BE3ps6GzqRR4aBC3NtdCXIwnUNFjZucTCTQh4/x8nMk3cqoeFDthEAiZgfc9go/34hbDkUa3lHA==" saltValue="fhO7PVhpsspAN+WrnJnvg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3359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SUMIF(F56:F57,A16,I56:I57)+SUMIF(F56:F57,"PSU",I56:I57)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SUMIF(F56:F57,A17,I56:I57)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SUMIF(F56:F57,A18,I56:I57)</f>
        <v>0</v>
      </c>
      <c r="J18" s="81"/>
    </row>
    <row r="19" spans="1:10" ht="23.25" customHeight="1" x14ac:dyDescent="0.2">
      <c r="A19" s="198" t="s">
        <v>76</v>
      </c>
      <c r="B19" s="37" t="s">
        <v>27</v>
      </c>
      <c r="C19" s="58"/>
      <c r="D19" s="59"/>
      <c r="E19" s="79"/>
      <c r="F19" s="80"/>
      <c r="G19" s="79"/>
      <c r="H19" s="80"/>
      <c r="I19" s="79">
        <f>SUMIF(F56:F57,A19,I56:I57)</f>
        <v>0</v>
      </c>
      <c r="J19" s="81"/>
    </row>
    <row r="20" spans="1:10" ht="23.25" customHeight="1" x14ac:dyDescent="0.2">
      <c r="A20" s="198" t="s">
        <v>77</v>
      </c>
      <c r="B20" s="37" t="s">
        <v>28</v>
      </c>
      <c r="C20" s="58"/>
      <c r="D20" s="59"/>
      <c r="E20" s="79"/>
      <c r="F20" s="80"/>
      <c r="G20" s="79"/>
      <c r="H20" s="80"/>
      <c r="I20" s="79">
        <f>SUMIF(F56:F57,A20,I56:I57)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00 1a Naklady'!AE40</f>
        <v>0</v>
      </c>
      <c r="G39" s="150">
        <f>'SO 00 1a Naklady'!AF40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46</v>
      </c>
      <c r="D40" s="154"/>
      <c r="E40" s="154"/>
      <c r="F40" s="155">
        <f>'SO 00 1a Naklady'!AE40</f>
        <v>0</v>
      </c>
      <c r="G40" s="156">
        <f>'SO 00 1a Naklady'!AF40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 00 1a Naklady'!AE40</f>
        <v>0</v>
      </c>
      <c r="G41" s="151">
        <f>'SO 00 1a Naklady'!AF40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">
      <c r="A42" s="137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">
      <c r="A44" t="s">
        <v>66</v>
      </c>
      <c r="B44" t="s">
        <v>67</v>
      </c>
    </row>
    <row r="45" spans="1:52" x14ac:dyDescent="0.2">
      <c r="B45" s="177" t="s">
        <v>68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Položky nenavázané na cenovou soustavu (D+M) budou oceněny kompletně včetně přesunu hmot.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montáže nenavázané na cenovou soustavu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Dodávka materiálů (výrobků) nenavázaných na cenovou soustavu bude oceněna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Poznámka: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PD znamená projektová dokumentace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D+M znamená dodávka a montáž</v>
      </c>
    </row>
    <row r="53" spans="1:52" ht="15.75" x14ac:dyDescent="0.25">
      <c r="B53" s="178" t="s">
        <v>74</v>
      </c>
    </row>
    <row r="55" spans="1:52" ht="25.5" customHeight="1" x14ac:dyDescent="0.2">
      <c r="A55" s="180"/>
      <c r="B55" s="183" t="s">
        <v>17</v>
      </c>
      <c r="C55" s="183" t="s">
        <v>5</v>
      </c>
      <c r="D55" s="184"/>
      <c r="E55" s="184"/>
      <c r="F55" s="185" t="s">
        <v>75</v>
      </c>
      <c r="G55" s="185"/>
      <c r="H55" s="185"/>
      <c r="I55" s="185" t="s">
        <v>29</v>
      </c>
      <c r="J55" s="185" t="s">
        <v>0</v>
      </c>
    </row>
    <row r="56" spans="1:52" ht="36.75" customHeight="1" x14ac:dyDescent="0.2">
      <c r="A56" s="181"/>
      <c r="B56" s="186" t="s">
        <v>76</v>
      </c>
      <c r="C56" s="187" t="s">
        <v>27</v>
      </c>
      <c r="D56" s="188"/>
      <c r="E56" s="188"/>
      <c r="F56" s="194" t="s">
        <v>76</v>
      </c>
      <c r="G56" s="195"/>
      <c r="H56" s="195"/>
      <c r="I56" s="195">
        <f>'SO 00 1a Naklady'!G8</f>
        <v>0</v>
      </c>
      <c r="J56" s="192" t="str">
        <f>IF(I58=0,"",I56/I58*100)</f>
        <v/>
      </c>
    </row>
    <row r="57" spans="1:52" ht="36.75" customHeight="1" x14ac:dyDescent="0.2">
      <c r="A57" s="181"/>
      <c r="B57" s="186" t="s">
        <v>77</v>
      </c>
      <c r="C57" s="187" t="s">
        <v>28</v>
      </c>
      <c r="D57" s="188"/>
      <c r="E57" s="188"/>
      <c r="F57" s="194" t="s">
        <v>77</v>
      </c>
      <c r="G57" s="195"/>
      <c r="H57" s="195"/>
      <c r="I57" s="195">
        <f>'SO 00 1a Naklady'!G23</f>
        <v>0</v>
      </c>
      <c r="J57" s="192" t="str">
        <f>IF(I58=0,"",I57/I58*100)</f>
        <v/>
      </c>
    </row>
    <row r="58" spans="1:52" ht="25.5" customHeight="1" x14ac:dyDescent="0.2">
      <c r="A58" s="182"/>
      <c r="B58" s="189" t="s">
        <v>1</v>
      </c>
      <c r="C58" s="190"/>
      <c r="D58" s="191"/>
      <c r="E58" s="191"/>
      <c r="F58" s="196"/>
      <c r="G58" s="197"/>
      <c r="H58" s="197"/>
      <c r="I58" s="197">
        <f>SUM(I56:I57)</f>
        <v>0</v>
      </c>
      <c r="J58" s="193">
        <f>SUM(J56:J57)</f>
        <v>0</v>
      </c>
    </row>
    <row r="59" spans="1:52" x14ac:dyDescent="0.2">
      <c r="F59" s="135"/>
      <c r="G59" s="135"/>
      <c r="H59" s="135"/>
      <c r="I59" s="135"/>
      <c r="J59" s="136"/>
    </row>
    <row r="60" spans="1:52" x14ac:dyDescent="0.2">
      <c r="F60" s="135"/>
      <c r="G60" s="135"/>
      <c r="H60" s="135"/>
      <c r="I60" s="135"/>
      <c r="J60" s="136"/>
    </row>
    <row r="61" spans="1:52" x14ac:dyDescent="0.2">
      <c r="F61" s="135"/>
      <c r="G61" s="135"/>
      <c r="H61" s="135"/>
      <c r="I61" s="135"/>
      <c r="J61" s="136"/>
    </row>
  </sheetData>
  <sheetProtection algorithmName="SHA-512" hashValue="xX6ll7uckYqVsGZmmEGy2AjHWGWpPpjvgiikvCfmeBeOBlnqSIAOtRpf9u9EFAOtP8VGYGQI2XezCNKH0X4mWw==" saltValue="JVcMkIHFfRVqm0DE2V8Tu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6:E56"/>
    <mergeCell ref="C57:E57"/>
    <mergeCell ref="B46:J46"/>
    <mergeCell ref="B47:J47"/>
    <mergeCell ref="B48:J48"/>
    <mergeCell ref="B49:J49"/>
    <mergeCell ref="B50:J50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34YuX/kQ/CPqofpuTTUNvg6XnQlLjnNRYKMFLYXDXRIKMmlXr18X6NSpRpegcfXB1Z7UP0YM+nehhNI7Fko1ew==" saltValue="WPo6Vu/2SIgUjOnruBYGk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52E04-E73D-4F73-8F13-11C882E722B4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78</v>
      </c>
      <c r="B1" s="199"/>
      <c r="C1" s="199"/>
      <c r="D1" s="199"/>
      <c r="E1" s="199"/>
      <c r="F1" s="199"/>
      <c r="G1" s="199"/>
      <c r="AG1" t="s">
        <v>79</v>
      </c>
    </row>
    <row r="2" spans="1:60" ht="24.95" customHeight="1" x14ac:dyDescent="0.2">
      <c r="A2" s="200" t="s">
        <v>7</v>
      </c>
      <c r="B2" s="48" t="s">
        <v>49</v>
      </c>
      <c r="C2" s="203" t="s">
        <v>50</v>
      </c>
      <c r="D2" s="201"/>
      <c r="E2" s="201"/>
      <c r="F2" s="201"/>
      <c r="G2" s="202"/>
      <c r="AG2" t="s">
        <v>80</v>
      </c>
    </row>
    <row r="3" spans="1:60" ht="24.95" customHeight="1" x14ac:dyDescent="0.2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81</v>
      </c>
      <c r="AG3" t="s">
        <v>82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83</v>
      </c>
    </row>
    <row r="5" spans="1:60" x14ac:dyDescent="0.2">
      <c r="D5" s="10"/>
    </row>
    <row r="6" spans="1:60" ht="38.25" x14ac:dyDescent="0.2">
      <c r="A6" s="210" t="s">
        <v>84</v>
      </c>
      <c r="B6" s="212" t="s">
        <v>85</v>
      </c>
      <c r="C6" s="212" t="s">
        <v>86</v>
      </c>
      <c r="D6" s="211" t="s">
        <v>87</v>
      </c>
      <c r="E6" s="210" t="s">
        <v>88</v>
      </c>
      <c r="F6" s="209" t="s">
        <v>89</v>
      </c>
      <c r="G6" s="210" t="s">
        <v>29</v>
      </c>
      <c r="H6" s="213" t="s">
        <v>30</v>
      </c>
      <c r="I6" s="213" t="s">
        <v>90</v>
      </c>
      <c r="J6" s="213" t="s">
        <v>31</v>
      </c>
      <c r="K6" s="213" t="s">
        <v>91</v>
      </c>
      <c r="L6" s="213" t="s">
        <v>92</v>
      </c>
      <c r="M6" s="213" t="s">
        <v>93</v>
      </c>
      <c r="N6" s="213" t="s">
        <v>94</v>
      </c>
      <c r="O6" s="213" t="s">
        <v>95</v>
      </c>
      <c r="P6" s="213" t="s">
        <v>96</v>
      </c>
      <c r="Q6" s="213" t="s">
        <v>97</v>
      </c>
      <c r="R6" s="213" t="s">
        <v>98</v>
      </c>
      <c r="S6" s="213" t="s">
        <v>99</v>
      </c>
      <c r="T6" s="213" t="s">
        <v>100</v>
      </c>
      <c r="U6" s="213" t="s">
        <v>101</v>
      </c>
      <c r="V6" s="213" t="s">
        <v>102</v>
      </c>
      <c r="W6" s="213" t="s">
        <v>103</v>
      </c>
      <c r="X6" s="213" t="s">
        <v>104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105</v>
      </c>
      <c r="B8" s="226" t="s">
        <v>76</v>
      </c>
      <c r="C8" s="249" t="s">
        <v>27</v>
      </c>
      <c r="D8" s="227"/>
      <c r="E8" s="228"/>
      <c r="F8" s="229"/>
      <c r="G8" s="229">
        <f>SUMIF(AG9:AG22,"&lt;&gt;NOR",G9:G22)</f>
        <v>0</v>
      </c>
      <c r="H8" s="229"/>
      <c r="I8" s="229">
        <f>SUM(I9:I22)</f>
        <v>0</v>
      </c>
      <c r="J8" s="229"/>
      <c r="K8" s="229">
        <f>SUM(K9:K22)</f>
        <v>0</v>
      </c>
      <c r="L8" s="229"/>
      <c r="M8" s="229">
        <f>SUM(M9:M22)</f>
        <v>0</v>
      </c>
      <c r="N8" s="229"/>
      <c r="O8" s="229">
        <f>SUM(O9:O22)</f>
        <v>0</v>
      </c>
      <c r="P8" s="229"/>
      <c r="Q8" s="229">
        <f>SUM(Q9:Q22)</f>
        <v>0</v>
      </c>
      <c r="R8" s="229"/>
      <c r="S8" s="229"/>
      <c r="T8" s="230"/>
      <c r="U8" s="224"/>
      <c r="V8" s="224">
        <f>SUM(V9:V22)</f>
        <v>0</v>
      </c>
      <c r="W8" s="224"/>
      <c r="X8" s="224"/>
      <c r="AG8" t="s">
        <v>106</v>
      </c>
    </row>
    <row r="9" spans="1:60" outlineLevel="1" x14ac:dyDescent="0.2">
      <c r="A9" s="231">
        <v>1</v>
      </c>
      <c r="B9" s="232" t="s">
        <v>107</v>
      </c>
      <c r="C9" s="250" t="s">
        <v>108</v>
      </c>
      <c r="D9" s="233" t="s">
        <v>109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110</v>
      </c>
      <c r="T9" s="237" t="s">
        <v>111</v>
      </c>
      <c r="U9" s="223">
        <v>0</v>
      </c>
      <c r="V9" s="223">
        <f>ROUND(E9*U9,2)</f>
        <v>0</v>
      </c>
      <c r="W9" s="223"/>
      <c r="X9" s="223" t="s">
        <v>112</v>
      </c>
      <c r="Y9" s="214"/>
      <c r="Z9" s="214"/>
      <c r="AA9" s="214"/>
      <c r="AB9" s="214"/>
      <c r="AC9" s="214"/>
      <c r="AD9" s="214"/>
      <c r="AE9" s="214"/>
      <c r="AF9" s="214"/>
      <c r="AG9" s="214" t="s">
        <v>113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51" t="s">
        <v>114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115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38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>
        <v>2</v>
      </c>
      <c r="B11" s="232" t="s">
        <v>116</v>
      </c>
      <c r="C11" s="250" t="s">
        <v>117</v>
      </c>
      <c r="D11" s="233" t="s">
        <v>109</v>
      </c>
      <c r="E11" s="234">
        <v>1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6"/>
      <c r="S11" s="236" t="s">
        <v>110</v>
      </c>
      <c r="T11" s="237" t="s">
        <v>111</v>
      </c>
      <c r="U11" s="223">
        <v>0</v>
      </c>
      <c r="V11" s="223">
        <f>ROUND(E11*U11,2)</f>
        <v>0</v>
      </c>
      <c r="W11" s="223"/>
      <c r="X11" s="223" t="s">
        <v>112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113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33.75" outlineLevel="1" x14ac:dyDescent="0.2">
      <c r="A12" s="221"/>
      <c r="B12" s="222"/>
      <c r="C12" s="251" t="s">
        <v>118</v>
      </c>
      <c r="D12" s="239"/>
      <c r="E12" s="239"/>
      <c r="F12" s="239"/>
      <c r="G12" s="239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115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38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>
        <v>3</v>
      </c>
      <c r="B13" s="232" t="s">
        <v>119</v>
      </c>
      <c r="C13" s="250" t="s">
        <v>120</v>
      </c>
      <c r="D13" s="233" t="s">
        <v>109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/>
      <c r="S13" s="236" t="s">
        <v>110</v>
      </c>
      <c r="T13" s="237" t="s">
        <v>111</v>
      </c>
      <c r="U13" s="223">
        <v>0</v>
      </c>
      <c r="V13" s="223">
        <f>ROUND(E13*U13,2)</f>
        <v>0</v>
      </c>
      <c r="W13" s="223"/>
      <c r="X13" s="223" t="s">
        <v>112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113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21"/>
      <c r="B14" s="222"/>
      <c r="C14" s="251" t="s">
        <v>121</v>
      </c>
      <c r="D14" s="239"/>
      <c r="E14" s="239"/>
      <c r="F14" s="239"/>
      <c r="G14" s="239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115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38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>
        <v>4</v>
      </c>
      <c r="B15" s="232" t="s">
        <v>122</v>
      </c>
      <c r="C15" s="250" t="s">
        <v>123</v>
      </c>
      <c r="D15" s="233" t="s">
        <v>109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110</v>
      </c>
      <c r="T15" s="237" t="s">
        <v>111</v>
      </c>
      <c r="U15" s="223">
        <v>0</v>
      </c>
      <c r="V15" s="223">
        <f>ROUND(E15*U15,2)</f>
        <v>0</v>
      </c>
      <c r="W15" s="223"/>
      <c r="X15" s="223" t="s">
        <v>112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113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21"/>
      <c r="B16" s="222"/>
      <c r="C16" s="251" t="s">
        <v>124</v>
      </c>
      <c r="D16" s="239"/>
      <c r="E16" s="239"/>
      <c r="F16" s="239"/>
      <c r="G16" s="239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115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38" t="str">
        <f>C16</f>
        <v>Náklady na ztížené provádění stavebních prací v důsledku nepřerušeného provozu na staveništi nebo v případech nepřerušeného provozu v objektech v nichž se stavební práce provádí.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>
        <v>5</v>
      </c>
      <c r="B17" s="232" t="s">
        <v>125</v>
      </c>
      <c r="C17" s="250" t="s">
        <v>126</v>
      </c>
      <c r="D17" s="233" t="s">
        <v>109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110</v>
      </c>
      <c r="T17" s="237" t="s">
        <v>111</v>
      </c>
      <c r="U17" s="223">
        <v>0</v>
      </c>
      <c r="V17" s="223">
        <f>ROUND(E17*U17,2)</f>
        <v>0</v>
      </c>
      <c r="W17" s="223"/>
      <c r="X17" s="223" t="s">
        <v>112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113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51" t="s">
        <v>127</v>
      </c>
      <c r="D18" s="239"/>
      <c r="E18" s="239"/>
      <c r="F18" s="239"/>
      <c r="G18" s="239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115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0">
        <v>6</v>
      </c>
      <c r="B19" s="241" t="s">
        <v>128</v>
      </c>
      <c r="C19" s="252" t="s">
        <v>129</v>
      </c>
      <c r="D19" s="242" t="s">
        <v>109</v>
      </c>
      <c r="E19" s="243">
        <v>1</v>
      </c>
      <c r="F19" s="244"/>
      <c r="G19" s="245">
        <f>ROUND(E19*F19,2)</f>
        <v>0</v>
      </c>
      <c r="H19" s="244"/>
      <c r="I19" s="245">
        <f>ROUND(E19*H19,2)</f>
        <v>0</v>
      </c>
      <c r="J19" s="244"/>
      <c r="K19" s="245">
        <f>ROUND(E19*J19,2)</f>
        <v>0</v>
      </c>
      <c r="L19" s="245">
        <v>21</v>
      </c>
      <c r="M19" s="245">
        <f>G19*(1+L19/100)</f>
        <v>0</v>
      </c>
      <c r="N19" s="245">
        <v>0</v>
      </c>
      <c r="O19" s="245">
        <f>ROUND(E19*N19,2)</f>
        <v>0</v>
      </c>
      <c r="P19" s="245">
        <v>0</v>
      </c>
      <c r="Q19" s="245">
        <f>ROUND(E19*P19,2)</f>
        <v>0</v>
      </c>
      <c r="R19" s="245"/>
      <c r="S19" s="245" t="s">
        <v>110</v>
      </c>
      <c r="T19" s="246" t="s">
        <v>111</v>
      </c>
      <c r="U19" s="223">
        <v>0</v>
      </c>
      <c r="V19" s="223">
        <f>ROUND(E19*U19,2)</f>
        <v>0</v>
      </c>
      <c r="W19" s="223"/>
      <c r="X19" s="223" t="s">
        <v>112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113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40">
        <v>7</v>
      </c>
      <c r="B20" s="241" t="s">
        <v>130</v>
      </c>
      <c r="C20" s="252" t="s">
        <v>131</v>
      </c>
      <c r="D20" s="242" t="s">
        <v>109</v>
      </c>
      <c r="E20" s="243">
        <v>1</v>
      </c>
      <c r="F20" s="244"/>
      <c r="G20" s="245">
        <f>ROUND(E20*F20,2)</f>
        <v>0</v>
      </c>
      <c r="H20" s="244"/>
      <c r="I20" s="245">
        <f>ROUND(E20*H20,2)</f>
        <v>0</v>
      </c>
      <c r="J20" s="244"/>
      <c r="K20" s="245">
        <f>ROUND(E20*J20,2)</f>
        <v>0</v>
      </c>
      <c r="L20" s="245">
        <v>21</v>
      </c>
      <c r="M20" s="245">
        <f>G20*(1+L20/100)</f>
        <v>0</v>
      </c>
      <c r="N20" s="245">
        <v>0</v>
      </c>
      <c r="O20" s="245">
        <f>ROUND(E20*N20,2)</f>
        <v>0</v>
      </c>
      <c r="P20" s="245">
        <v>0</v>
      </c>
      <c r="Q20" s="245">
        <f>ROUND(E20*P20,2)</f>
        <v>0</v>
      </c>
      <c r="R20" s="245"/>
      <c r="S20" s="245" t="s">
        <v>110</v>
      </c>
      <c r="T20" s="246" t="s">
        <v>111</v>
      </c>
      <c r="U20" s="223">
        <v>0</v>
      </c>
      <c r="V20" s="223">
        <f>ROUND(E20*U20,2)</f>
        <v>0</v>
      </c>
      <c r="W20" s="223"/>
      <c r="X20" s="223" t="s">
        <v>112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113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0">
        <v>8</v>
      </c>
      <c r="B21" s="241" t="s">
        <v>132</v>
      </c>
      <c r="C21" s="252" t="s">
        <v>133</v>
      </c>
      <c r="D21" s="242" t="s">
        <v>109</v>
      </c>
      <c r="E21" s="243">
        <v>1</v>
      </c>
      <c r="F21" s="244"/>
      <c r="G21" s="245">
        <f>ROUND(E21*F21,2)</f>
        <v>0</v>
      </c>
      <c r="H21" s="244"/>
      <c r="I21" s="245">
        <f>ROUND(E21*H21,2)</f>
        <v>0</v>
      </c>
      <c r="J21" s="244"/>
      <c r="K21" s="245">
        <f>ROUND(E21*J21,2)</f>
        <v>0</v>
      </c>
      <c r="L21" s="245">
        <v>21</v>
      </c>
      <c r="M21" s="245">
        <f>G21*(1+L21/100)</f>
        <v>0</v>
      </c>
      <c r="N21" s="245">
        <v>0</v>
      </c>
      <c r="O21" s="245">
        <f>ROUND(E21*N21,2)</f>
        <v>0</v>
      </c>
      <c r="P21" s="245">
        <v>0</v>
      </c>
      <c r="Q21" s="245">
        <f>ROUND(E21*P21,2)</f>
        <v>0</v>
      </c>
      <c r="R21" s="245"/>
      <c r="S21" s="245" t="s">
        <v>134</v>
      </c>
      <c r="T21" s="246" t="s">
        <v>111</v>
      </c>
      <c r="U21" s="223">
        <v>0</v>
      </c>
      <c r="V21" s="223">
        <f>ROUND(E21*U21,2)</f>
        <v>0</v>
      </c>
      <c r="W21" s="223"/>
      <c r="X21" s="223" t="s">
        <v>112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113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40">
        <v>9</v>
      </c>
      <c r="B22" s="241" t="s">
        <v>135</v>
      </c>
      <c r="C22" s="252" t="s">
        <v>136</v>
      </c>
      <c r="D22" s="242" t="s">
        <v>109</v>
      </c>
      <c r="E22" s="243">
        <v>1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21</v>
      </c>
      <c r="M22" s="245">
        <f>G22*(1+L22/100)</f>
        <v>0</v>
      </c>
      <c r="N22" s="245">
        <v>0</v>
      </c>
      <c r="O22" s="245">
        <f>ROUND(E22*N22,2)</f>
        <v>0</v>
      </c>
      <c r="P22" s="245">
        <v>0</v>
      </c>
      <c r="Q22" s="245">
        <f>ROUND(E22*P22,2)</f>
        <v>0</v>
      </c>
      <c r="R22" s="245"/>
      <c r="S22" s="245" t="s">
        <v>134</v>
      </c>
      <c r="T22" s="246" t="s">
        <v>111</v>
      </c>
      <c r="U22" s="223">
        <v>0</v>
      </c>
      <c r="V22" s="223">
        <f>ROUND(E22*U22,2)</f>
        <v>0</v>
      </c>
      <c r="W22" s="223"/>
      <c r="X22" s="223" t="s">
        <v>112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113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x14ac:dyDescent="0.2">
      <c r="A23" s="225" t="s">
        <v>105</v>
      </c>
      <c r="B23" s="226" t="s">
        <v>77</v>
      </c>
      <c r="C23" s="249" t="s">
        <v>28</v>
      </c>
      <c r="D23" s="227"/>
      <c r="E23" s="228"/>
      <c r="F23" s="229"/>
      <c r="G23" s="229">
        <f>SUMIF(AG24:AG38,"&lt;&gt;NOR",G24:G38)</f>
        <v>0</v>
      </c>
      <c r="H23" s="229"/>
      <c r="I23" s="229">
        <f>SUM(I24:I38)</f>
        <v>0</v>
      </c>
      <c r="J23" s="229"/>
      <c r="K23" s="229">
        <f>SUM(K24:K38)</f>
        <v>0</v>
      </c>
      <c r="L23" s="229"/>
      <c r="M23" s="229">
        <f>SUM(M24:M38)</f>
        <v>0</v>
      </c>
      <c r="N23" s="229"/>
      <c r="O23" s="229">
        <f>SUM(O24:O38)</f>
        <v>0</v>
      </c>
      <c r="P23" s="229"/>
      <c r="Q23" s="229">
        <f>SUM(Q24:Q38)</f>
        <v>0</v>
      </c>
      <c r="R23" s="229"/>
      <c r="S23" s="229"/>
      <c r="T23" s="230"/>
      <c r="U23" s="224"/>
      <c r="V23" s="224">
        <f>SUM(V24:V38)</f>
        <v>0</v>
      </c>
      <c r="W23" s="224"/>
      <c r="X23" s="224"/>
      <c r="AG23" t="s">
        <v>106</v>
      </c>
    </row>
    <row r="24" spans="1:60" outlineLevel="1" x14ac:dyDescent="0.2">
      <c r="A24" s="231">
        <v>10</v>
      </c>
      <c r="B24" s="232" t="s">
        <v>137</v>
      </c>
      <c r="C24" s="250" t="s">
        <v>138</v>
      </c>
      <c r="D24" s="233" t="s">
        <v>109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 t="s">
        <v>110</v>
      </c>
      <c r="T24" s="237" t="s">
        <v>111</v>
      </c>
      <c r="U24" s="223">
        <v>0</v>
      </c>
      <c r="V24" s="223">
        <f>ROUND(E24*U24,2)</f>
        <v>0</v>
      </c>
      <c r="W24" s="223"/>
      <c r="X24" s="223" t="s">
        <v>112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113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1" t="s">
        <v>139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115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>
        <v>11</v>
      </c>
      <c r="B26" s="232" t="s">
        <v>140</v>
      </c>
      <c r="C26" s="250" t="s">
        <v>141</v>
      </c>
      <c r="D26" s="233" t="s">
        <v>109</v>
      </c>
      <c r="E26" s="234">
        <v>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/>
      <c r="S26" s="236" t="s">
        <v>110</v>
      </c>
      <c r="T26" s="237" t="s">
        <v>111</v>
      </c>
      <c r="U26" s="223">
        <v>0</v>
      </c>
      <c r="V26" s="223">
        <f>ROUND(E26*U26,2)</f>
        <v>0</v>
      </c>
      <c r="W26" s="223"/>
      <c r="X26" s="223" t="s">
        <v>112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113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51" t="s">
        <v>142</v>
      </c>
      <c r="D27" s="239"/>
      <c r="E27" s="239"/>
      <c r="F27" s="239"/>
      <c r="G27" s="239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115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38" t="str">
        <f>C27</f>
        <v>Náklady na vyhotovení dokumentace skutečného provedení stavby a její předání objednateli v požadované formě a požadovaném počtu.</v>
      </c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>
        <v>12</v>
      </c>
      <c r="B28" s="232" t="s">
        <v>143</v>
      </c>
      <c r="C28" s="250" t="s">
        <v>144</v>
      </c>
      <c r="D28" s="233" t="s">
        <v>109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6">
        <v>0</v>
      </c>
      <c r="O28" s="236">
        <f>ROUND(E28*N28,2)</f>
        <v>0</v>
      </c>
      <c r="P28" s="236">
        <v>0</v>
      </c>
      <c r="Q28" s="236">
        <f>ROUND(E28*P28,2)</f>
        <v>0</v>
      </c>
      <c r="R28" s="236"/>
      <c r="S28" s="236" t="s">
        <v>110</v>
      </c>
      <c r="T28" s="237" t="s">
        <v>111</v>
      </c>
      <c r="U28" s="223">
        <v>0</v>
      </c>
      <c r="V28" s="223">
        <f>ROUND(E28*U28,2)</f>
        <v>0</v>
      </c>
      <c r="W28" s="223"/>
      <c r="X28" s="223" t="s">
        <v>112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113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1" t="s">
        <v>145</v>
      </c>
      <c r="D29" s="239"/>
      <c r="E29" s="239"/>
      <c r="F29" s="239"/>
      <c r="G29" s="239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115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38" t="str">
        <f>C29</f>
        <v>Náklady zhotovitele, které vzniknou v souvislosti s povinnostmi zhotovitele při předání a převzetí díla.</v>
      </c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0">
        <v>13</v>
      </c>
      <c r="B30" s="241" t="s">
        <v>146</v>
      </c>
      <c r="C30" s="252" t="s">
        <v>147</v>
      </c>
      <c r="D30" s="242" t="s">
        <v>109</v>
      </c>
      <c r="E30" s="243">
        <v>1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21</v>
      </c>
      <c r="M30" s="245">
        <f>G30*(1+L30/100)</f>
        <v>0</v>
      </c>
      <c r="N30" s="245">
        <v>0</v>
      </c>
      <c r="O30" s="245">
        <f>ROUND(E30*N30,2)</f>
        <v>0</v>
      </c>
      <c r="P30" s="245">
        <v>0</v>
      </c>
      <c r="Q30" s="245">
        <f>ROUND(E30*P30,2)</f>
        <v>0</v>
      </c>
      <c r="R30" s="245"/>
      <c r="S30" s="245" t="s">
        <v>110</v>
      </c>
      <c r="T30" s="246" t="s">
        <v>111</v>
      </c>
      <c r="U30" s="223">
        <v>0</v>
      </c>
      <c r="V30" s="223">
        <f>ROUND(E30*U30,2)</f>
        <v>0</v>
      </c>
      <c r="W30" s="223"/>
      <c r="X30" s="223" t="s">
        <v>112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113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40">
        <v>14</v>
      </c>
      <c r="B31" s="241" t="s">
        <v>148</v>
      </c>
      <c r="C31" s="252" t="s">
        <v>149</v>
      </c>
      <c r="D31" s="242" t="s">
        <v>109</v>
      </c>
      <c r="E31" s="243">
        <v>1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21</v>
      </c>
      <c r="M31" s="245">
        <f>G31*(1+L31/100)</f>
        <v>0</v>
      </c>
      <c r="N31" s="245">
        <v>0</v>
      </c>
      <c r="O31" s="245">
        <f>ROUND(E31*N31,2)</f>
        <v>0</v>
      </c>
      <c r="P31" s="245">
        <v>0</v>
      </c>
      <c r="Q31" s="245">
        <f>ROUND(E31*P31,2)</f>
        <v>0</v>
      </c>
      <c r="R31" s="245"/>
      <c r="S31" s="245" t="s">
        <v>110</v>
      </c>
      <c r="T31" s="246" t="s">
        <v>111</v>
      </c>
      <c r="U31" s="223">
        <v>0</v>
      </c>
      <c r="V31" s="223">
        <f>ROUND(E31*U31,2)</f>
        <v>0</v>
      </c>
      <c r="W31" s="223"/>
      <c r="X31" s="223" t="s">
        <v>112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113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0">
        <v>15</v>
      </c>
      <c r="B32" s="241" t="s">
        <v>150</v>
      </c>
      <c r="C32" s="252" t="s">
        <v>151</v>
      </c>
      <c r="D32" s="242" t="s">
        <v>109</v>
      </c>
      <c r="E32" s="243">
        <v>1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21</v>
      </c>
      <c r="M32" s="245">
        <f>G32*(1+L32/100)</f>
        <v>0</v>
      </c>
      <c r="N32" s="245">
        <v>0</v>
      </c>
      <c r="O32" s="245">
        <f>ROUND(E32*N32,2)</f>
        <v>0</v>
      </c>
      <c r="P32" s="245">
        <v>0</v>
      </c>
      <c r="Q32" s="245">
        <f>ROUND(E32*P32,2)</f>
        <v>0</v>
      </c>
      <c r="R32" s="245"/>
      <c r="S32" s="245" t="s">
        <v>110</v>
      </c>
      <c r="T32" s="246" t="s">
        <v>111</v>
      </c>
      <c r="U32" s="223">
        <v>0</v>
      </c>
      <c r="V32" s="223">
        <f>ROUND(E32*U32,2)</f>
        <v>0</v>
      </c>
      <c r="W32" s="223"/>
      <c r="X32" s="223" t="s">
        <v>112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113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40">
        <v>16</v>
      </c>
      <c r="B33" s="241" t="s">
        <v>152</v>
      </c>
      <c r="C33" s="252" t="s">
        <v>153</v>
      </c>
      <c r="D33" s="242" t="s">
        <v>109</v>
      </c>
      <c r="E33" s="243">
        <v>1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21</v>
      </c>
      <c r="M33" s="245">
        <f>G33*(1+L33/100)</f>
        <v>0</v>
      </c>
      <c r="N33" s="245">
        <v>0</v>
      </c>
      <c r="O33" s="245">
        <f>ROUND(E33*N33,2)</f>
        <v>0</v>
      </c>
      <c r="P33" s="245">
        <v>0</v>
      </c>
      <c r="Q33" s="245">
        <f>ROUND(E33*P33,2)</f>
        <v>0</v>
      </c>
      <c r="R33" s="245"/>
      <c r="S33" s="245" t="s">
        <v>110</v>
      </c>
      <c r="T33" s="246" t="s">
        <v>111</v>
      </c>
      <c r="U33" s="223">
        <v>0</v>
      </c>
      <c r="V33" s="223">
        <f>ROUND(E33*U33,2)</f>
        <v>0</v>
      </c>
      <c r="W33" s="223"/>
      <c r="X33" s="223" t="s">
        <v>112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113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>
        <v>17</v>
      </c>
      <c r="B34" s="232" t="s">
        <v>154</v>
      </c>
      <c r="C34" s="250" t="s">
        <v>155</v>
      </c>
      <c r="D34" s="233" t="s">
        <v>109</v>
      </c>
      <c r="E34" s="234">
        <v>1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/>
      <c r="S34" s="236" t="s">
        <v>110</v>
      </c>
      <c r="T34" s="237" t="s">
        <v>111</v>
      </c>
      <c r="U34" s="223">
        <v>0</v>
      </c>
      <c r="V34" s="223">
        <f>ROUND(E34*U34,2)</f>
        <v>0</v>
      </c>
      <c r="W34" s="223"/>
      <c r="X34" s="223" t="s">
        <v>112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113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33.75" outlineLevel="1" x14ac:dyDescent="0.2">
      <c r="A35" s="221"/>
      <c r="B35" s="222"/>
      <c r="C35" s="251" t="s">
        <v>156</v>
      </c>
      <c r="D35" s="239"/>
      <c r="E35" s="239"/>
      <c r="F35" s="239"/>
      <c r="G35" s="239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115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38" t="str">
        <f>C35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21"/>
      <c r="B36" s="222"/>
      <c r="C36" s="253" t="s">
        <v>157</v>
      </c>
      <c r="D36" s="247"/>
      <c r="E36" s="247"/>
      <c r="F36" s="247"/>
      <c r="G36" s="247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115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38" t="str">
        <f>C36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40">
        <v>18</v>
      </c>
      <c r="B37" s="241" t="s">
        <v>158</v>
      </c>
      <c r="C37" s="252" t="s">
        <v>159</v>
      </c>
      <c r="D37" s="242" t="s">
        <v>109</v>
      </c>
      <c r="E37" s="243">
        <v>1</v>
      </c>
      <c r="F37" s="244"/>
      <c r="G37" s="245">
        <f>ROUND(E37*F37,2)</f>
        <v>0</v>
      </c>
      <c r="H37" s="244"/>
      <c r="I37" s="245">
        <f>ROUND(E37*H37,2)</f>
        <v>0</v>
      </c>
      <c r="J37" s="244"/>
      <c r="K37" s="245">
        <f>ROUND(E37*J37,2)</f>
        <v>0</v>
      </c>
      <c r="L37" s="245">
        <v>21</v>
      </c>
      <c r="M37" s="245">
        <f>G37*(1+L37/100)</f>
        <v>0</v>
      </c>
      <c r="N37" s="245">
        <v>0</v>
      </c>
      <c r="O37" s="245">
        <f>ROUND(E37*N37,2)</f>
        <v>0</v>
      </c>
      <c r="P37" s="245">
        <v>0</v>
      </c>
      <c r="Q37" s="245">
        <f>ROUND(E37*P37,2)</f>
        <v>0</v>
      </c>
      <c r="R37" s="245"/>
      <c r="S37" s="245" t="s">
        <v>134</v>
      </c>
      <c r="T37" s="246" t="s">
        <v>111</v>
      </c>
      <c r="U37" s="223">
        <v>0</v>
      </c>
      <c r="V37" s="223">
        <f>ROUND(E37*U37,2)</f>
        <v>0</v>
      </c>
      <c r="W37" s="223"/>
      <c r="X37" s="223" t="s">
        <v>112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113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>
        <v>19</v>
      </c>
      <c r="B38" s="232" t="s">
        <v>160</v>
      </c>
      <c r="C38" s="250" t="s">
        <v>161</v>
      </c>
      <c r="D38" s="233" t="s">
        <v>109</v>
      </c>
      <c r="E38" s="234">
        <v>1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6">
        <v>0</v>
      </c>
      <c r="O38" s="236">
        <f>ROUND(E38*N38,2)</f>
        <v>0</v>
      </c>
      <c r="P38" s="236">
        <v>0</v>
      </c>
      <c r="Q38" s="236">
        <f>ROUND(E38*P38,2)</f>
        <v>0</v>
      </c>
      <c r="R38" s="236"/>
      <c r="S38" s="236" t="s">
        <v>110</v>
      </c>
      <c r="T38" s="237" t="s">
        <v>111</v>
      </c>
      <c r="U38" s="223">
        <v>0</v>
      </c>
      <c r="V38" s="223">
        <f>ROUND(E38*U38,2)</f>
        <v>0</v>
      </c>
      <c r="W38" s="223"/>
      <c r="X38" s="223" t="s">
        <v>112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113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x14ac:dyDescent="0.2">
      <c r="A39" s="3"/>
      <c r="B39" s="4"/>
      <c r="C39" s="254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E39">
        <v>15</v>
      </c>
      <c r="AF39">
        <v>21</v>
      </c>
      <c r="AG39" t="s">
        <v>92</v>
      </c>
    </row>
    <row r="40" spans="1:60" x14ac:dyDescent="0.2">
      <c r="A40" s="217"/>
      <c r="B40" s="218" t="s">
        <v>29</v>
      </c>
      <c r="C40" s="255"/>
      <c r="D40" s="219"/>
      <c r="E40" s="220"/>
      <c r="F40" s="220"/>
      <c r="G40" s="248">
        <f>G8+G23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E40">
        <f>SUMIF(L7:L38,AE39,G7:G38)</f>
        <v>0</v>
      </c>
      <c r="AF40">
        <f>SUMIF(L7:L38,AF39,G7:G38)</f>
        <v>0</v>
      </c>
      <c r="AG40" t="s">
        <v>162</v>
      </c>
    </row>
    <row r="41" spans="1:60" x14ac:dyDescent="0.2">
      <c r="C41" s="256"/>
      <c r="D41" s="10"/>
      <c r="AG41" t="s">
        <v>163</v>
      </c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0XArYsoJ/eAm60JxvTxOiAUcv5AfiVoXuJx7/Ulz/aZNhItRdpU+KG6g3DcvcGOp7lC+lCQtHj+ibo2kTpQCeQ==" saltValue="v6tQdhU3zmmd5IBtkLdKyA==" spinCount="100000" sheet="1"/>
  <mergeCells count="14">
    <mergeCell ref="C35:G35"/>
    <mergeCell ref="C36:G36"/>
    <mergeCell ref="C14:G14"/>
    <mergeCell ref="C16:G16"/>
    <mergeCell ref="C18:G18"/>
    <mergeCell ref="C25:G25"/>
    <mergeCell ref="C27:G27"/>
    <mergeCell ref="C29:G2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00 1a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1a Naklady'!Názvy_tisku</vt:lpstr>
      <vt:lpstr>oadresa</vt:lpstr>
      <vt:lpstr>Stavba!Objednatel</vt:lpstr>
      <vt:lpstr>Stavba!Objekt</vt:lpstr>
      <vt:lpstr>'SO 00 1a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2020-04-17T12:39:21Z</dcterms:modified>
</cp:coreProperties>
</file>